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Budget Analysis\MBT\"/>
    </mc:Choice>
  </mc:AlternateContent>
  <bookViews>
    <workbookView xWindow="0" yWindow="0" windowWidth="18950" windowHeight="8720"/>
  </bookViews>
  <sheets>
    <sheet name="Recommendatio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E16" i="1" l="1"/>
  <c r="H11" i="1"/>
  <c r="E10" i="1"/>
  <c r="R6" i="1" s="1"/>
  <c r="F10" i="1" l="1"/>
  <c r="R7" i="1" s="1"/>
  <c r="H9" i="1" l="1"/>
  <c r="H15" i="1"/>
  <c r="H20" i="1"/>
  <c r="M6" i="1" l="1"/>
  <c r="N6" i="1" s="1"/>
  <c r="O6" i="1" s="1"/>
  <c r="M5" i="1"/>
  <c r="N5" i="1" s="1"/>
  <c r="O5" i="1" s="1"/>
  <c r="M4" i="1"/>
  <c r="N4" i="1" s="1"/>
  <c r="O4" i="1" s="1"/>
  <c r="L7" i="1"/>
  <c r="M7" i="1" l="1"/>
  <c r="H6" i="1"/>
  <c r="R5" i="1" l="1"/>
  <c r="D32" i="1" s="1"/>
  <c r="N7" i="1" l="1"/>
  <c r="H28" i="1"/>
  <c r="H12" i="1"/>
  <c r="H13" i="1"/>
  <c r="F32" i="1"/>
  <c r="E32" i="1" l="1"/>
  <c r="O7" i="1"/>
  <c r="H18" i="1"/>
  <c r="H30" i="1"/>
  <c r="H29" i="1"/>
  <c r="H27" i="1"/>
  <c r="H26" i="1"/>
  <c r="H25" i="1"/>
  <c r="H24" i="1"/>
  <c r="H23" i="1"/>
  <c r="H22" i="1"/>
  <c r="H21" i="1"/>
  <c r="H17" i="1"/>
  <c r="H14" i="1"/>
  <c r="R2" i="1" l="1"/>
  <c r="H32" i="1" s="1"/>
  <c r="I32" i="1" s="1"/>
  <c r="R3" i="1" l="1"/>
</calcChain>
</file>

<file path=xl/sharedStrings.xml><?xml version="1.0" encoding="utf-8"?>
<sst xmlns="http://schemas.openxmlformats.org/spreadsheetml/2006/main" count="66" uniqueCount="62">
  <si>
    <t>CARES Act Thru SOA</t>
  </si>
  <si>
    <t>Small Business Loan Program</t>
  </si>
  <si>
    <t>Rental Assistance Grants</t>
  </si>
  <si>
    <t>Restricted Budget Reserve</t>
  </si>
  <si>
    <t>General Fund Fund Balance</t>
  </si>
  <si>
    <t>Affordable Housing Fund</t>
  </si>
  <si>
    <t>Fund Balances:</t>
  </si>
  <si>
    <t>Macro CBJ Budget Balancing Concept Tool</t>
  </si>
  <si>
    <t>FEMA COVID19 Reimbursement:</t>
  </si>
  <si>
    <t>COVID19 FEMA Eligible Costs Incurred</t>
  </si>
  <si>
    <t>Economic Rebound/Decline Adjustment:</t>
  </si>
  <si>
    <t>Projected 30 Month Budget Deficit (M):</t>
  </si>
  <si>
    <t>Changes to Revenue</t>
  </si>
  <si>
    <t>Changes to Expenditures</t>
  </si>
  <si>
    <t>Fixed</t>
  </si>
  <si>
    <t>Remaining</t>
  </si>
  <si>
    <t>Adjust the Numbers Highighted Yellow</t>
  </si>
  <si>
    <t>FY2019</t>
  </si>
  <si>
    <t>FY2022</t>
  </si>
  <si>
    <t>Total:</t>
  </si>
  <si>
    <t>Added Priority CIP Projects</t>
  </si>
  <si>
    <t>Reduction of Augustus Brown Pool CIP</t>
  </si>
  <si>
    <t>Reduction of Centennial Hall CIP</t>
  </si>
  <si>
    <t>(positive number equals use of fund balance)</t>
  </si>
  <si>
    <t>Draw from Restricted Budget Reserve</t>
  </si>
  <si>
    <t>Draw from Unrestricted Fund Balance</t>
  </si>
  <si>
    <t>(positive number equals use of reserve)</t>
  </si>
  <si>
    <t>(positive number equals funds received)</t>
  </si>
  <si>
    <t>(positive number equals reduction to current projects)</t>
  </si>
  <si>
    <t>(positive number equals reduction to project)</t>
  </si>
  <si>
    <t>(negative number equals new funding for projects)</t>
  </si>
  <si>
    <t>(negative number equals transfers to other funds)</t>
  </si>
  <si>
    <t>(negative number equals appropriation already made)</t>
  </si>
  <si>
    <t>(negative number equals grants for rental assistance)</t>
  </si>
  <si>
    <t>(positive = improved outlook, negative = diminished outlook)</t>
  </si>
  <si>
    <t/>
  </si>
  <si>
    <t>Transfers to other funds (HBT, JNU, etc)</t>
  </si>
  <si>
    <t>GF Reduction to Assembly Grants</t>
  </si>
  <si>
    <t>New CBJ Programs or Grants</t>
  </si>
  <si>
    <t>Lost User Fees and Charges for Service</t>
  </si>
  <si>
    <t>(negative number equals lost revenues)</t>
  </si>
  <si>
    <t>GF Reduction to CBJ Operations</t>
  </si>
  <si>
    <t>(negative number equals costs incurred for COVID)</t>
  </si>
  <si>
    <t>FY22</t>
  </si>
  <si>
    <t>FY20</t>
  </si>
  <si>
    <t>(positive number equals cost reduction)</t>
  </si>
  <si>
    <t>Deappropriation of CIPs</t>
  </si>
  <si>
    <t>FY21</t>
  </si>
  <si>
    <t>FY20 Fixed</t>
  </si>
  <si>
    <t>FY21 Fixed</t>
  </si>
  <si>
    <t>FY22 Fixed</t>
  </si>
  <si>
    <t>FY2020</t>
  </si>
  <si>
    <t>FY2021</t>
  </si>
  <si>
    <t>30-Month Deficit after Adjustments:</t>
  </si>
  <si>
    <t>Represents Locked or Formulated Cells</t>
  </si>
  <si>
    <t>Change Function</t>
  </si>
  <si>
    <t>(percentage equals expected reimbursement from SOA)</t>
  </si>
  <si>
    <t>Mill Rate Increase/(Decrease)</t>
  </si>
  <si>
    <t>(positive =  increase from 10.66, negative = decrease from 10.66)</t>
  </si>
  <si>
    <t>Change in Property Tax Revenue</t>
  </si>
  <si>
    <t>Impact from School Bond Debt Reimb</t>
  </si>
  <si>
    <t>% School Debt Reimbursement from SOA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</si>
</sst>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164" formatCode="&quot;$&quot;#,##0.0_);[Red]\(&quot;$&quot;#,##0.0\)"/>
    <numFmt numFmtId="165" formatCode="_(&quot;$&quot;* #,##0.0_);_(&quot;$&quot;* \(#,##0.0\);_(&quot;$&quot;* &quot;-&quot;??_);_(@_)"/>
    <numFmt numFmtId="166" formatCode="_(&quot;$&quot;* #,##0.0_);_(&quot;$&quot;* \(#,##0.0\);_(&quot;$&quot;* &quot;-&quot;?_);_(@_)"/>
    <numFmt numFmtId="167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6"/>
      <color rgb="FFFF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applyProtection="1"/>
    <xf numFmtId="164" fontId="0" fillId="0" borderId="0" xfId="0" applyNumberFormat="1" applyFill="1" applyBorder="1" applyProtection="1"/>
    <xf numFmtId="0" fontId="2" fillId="0" borderId="3" xfId="0" applyFont="1" applyBorder="1" applyAlignment="1" applyProtection="1">
      <alignment horizontal="right"/>
    </xf>
    <xf numFmtId="0" fontId="2" fillId="0" borderId="3" xfId="0" applyFont="1" applyBorder="1" applyAlignment="1" applyProtection="1">
      <alignment horizontal="center"/>
    </xf>
    <xf numFmtId="0" fontId="2" fillId="0" borderId="4" xfId="0" applyFont="1" applyBorder="1" applyProtection="1"/>
    <xf numFmtId="164" fontId="0" fillId="0" borderId="0" xfId="0" applyNumberFormat="1" applyProtection="1"/>
    <xf numFmtId="0" fontId="0" fillId="0" borderId="0" xfId="0" applyBorder="1" applyAlignment="1" applyProtection="1">
      <alignment horizontal="right"/>
    </xf>
    <xf numFmtId="165" fontId="0" fillId="0" borderId="0" xfId="1" applyNumberFormat="1" applyFont="1" applyBorder="1" applyAlignment="1" applyProtection="1">
      <alignment horizontal="center" vertical="center"/>
    </xf>
    <xf numFmtId="165" fontId="0" fillId="0" borderId="6" xfId="1" applyNumberFormat="1" applyFont="1" applyBorder="1" applyProtection="1"/>
    <xf numFmtId="0" fontId="1" fillId="0" borderId="0" xfId="0" applyFont="1" applyProtection="1"/>
    <xf numFmtId="164" fontId="1" fillId="0" borderId="0" xfId="0" applyNumberFormat="1" applyFont="1" applyProtection="1"/>
    <xf numFmtId="0" fontId="0" fillId="0" borderId="5" xfId="0" applyBorder="1" applyProtection="1"/>
    <xf numFmtId="0" fontId="0" fillId="0" borderId="11" xfId="0" applyBorder="1" applyProtection="1"/>
    <xf numFmtId="0" fontId="0" fillId="0" borderId="10" xfId="0" applyBorder="1" applyAlignment="1" applyProtection="1">
      <alignment horizontal="right"/>
    </xf>
    <xf numFmtId="165" fontId="0" fillId="0" borderId="10" xfId="1" applyNumberFormat="1" applyFont="1" applyBorder="1" applyAlignment="1" applyProtection="1">
      <alignment horizontal="center" vertical="center"/>
    </xf>
    <xf numFmtId="165" fontId="0" fillId="0" borderId="12" xfId="1" applyNumberFormat="1" applyFont="1" applyBorder="1" applyProtection="1"/>
    <xf numFmtId="0" fontId="0" fillId="0" borderId="7" xfId="0" applyBorder="1" applyProtection="1"/>
    <xf numFmtId="0" fontId="1" fillId="0" borderId="8" xfId="0" applyFont="1" applyFill="1" applyBorder="1" applyAlignment="1" applyProtection="1">
      <alignment horizontal="right"/>
    </xf>
    <xf numFmtId="165" fontId="1" fillId="0" borderId="8" xfId="0" applyNumberFormat="1" applyFont="1" applyBorder="1" applyProtection="1"/>
    <xf numFmtId="165" fontId="1" fillId="0" borderId="9" xfId="0" applyNumberFormat="1" applyFont="1" applyBorder="1" applyProtection="1"/>
    <xf numFmtId="0" fontId="0" fillId="0" borderId="0" xfId="0" quotePrefix="1" applyProtection="1"/>
    <xf numFmtId="0" fontId="6" fillId="0" borderId="0" xfId="0" applyFont="1" applyProtection="1"/>
    <xf numFmtId="0" fontId="1" fillId="0" borderId="0" xfId="0" applyFont="1" applyAlignment="1" applyProtection="1">
      <alignment horizontal="center" vertical="center"/>
    </xf>
    <xf numFmtId="165" fontId="0" fillId="0" borderId="0" xfId="1" applyNumberFormat="1" applyFont="1" applyFill="1" applyProtection="1"/>
    <xf numFmtId="164" fontId="0" fillId="0" borderId="0" xfId="0" applyNumberFormat="1" applyFill="1" applyBorder="1" applyAlignment="1" applyProtection="1"/>
    <xf numFmtId="0" fontId="1" fillId="0" borderId="0" xfId="0" applyFont="1" applyAlignment="1" applyProtection="1">
      <alignment horizontal="center"/>
    </xf>
    <xf numFmtId="0" fontId="0" fillId="0" borderId="2" xfId="0" applyBorder="1" applyProtection="1"/>
    <xf numFmtId="165" fontId="1" fillId="0" borderId="0" xfId="1" applyNumberFormat="1" applyFont="1" applyProtection="1"/>
    <xf numFmtId="167" fontId="0" fillId="0" borderId="0" xfId="0" applyNumberFormat="1" applyProtection="1"/>
    <xf numFmtId="165" fontId="0" fillId="0" borderId="0" xfId="1" applyNumberFormat="1" applyFont="1" applyFill="1" applyBorder="1" applyProtection="1"/>
    <xf numFmtId="0" fontId="0" fillId="0" borderId="0" xfId="0" applyFill="1" applyProtection="1"/>
    <xf numFmtId="166" fontId="0" fillId="0" borderId="0" xfId="0" applyNumberFormat="1" applyFill="1" applyProtection="1"/>
    <xf numFmtId="165" fontId="0" fillId="2" borderId="2" xfId="1" applyNumberFormat="1" applyFont="1" applyFill="1" applyBorder="1" applyProtection="1"/>
    <xf numFmtId="165" fontId="0" fillId="2" borderId="3" xfId="1" applyNumberFormat="1" applyFont="1" applyFill="1" applyBorder="1" applyProtection="1"/>
    <xf numFmtId="165" fontId="0" fillId="2" borderId="4" xfId="1" applyNumberFormat="1" applyFont="1" applyFill="1" applyBorder="1" applyProtection="1"/>
    <xf numFmtId="165" fontId="0" fillId="2" borderId="5" xfId="1" applyNumberFormat="1" applyFont="1" applyFill="1" applyBorder="1" applyProtection="1"/>
    <xf numFmtId="165" fontId="0" fillId="2" borderId="0" xfId="1" applyNumberFormat="1" applyFont="1" applyFill="1" applyBorder="1" applyProtection="1"/>
    <xf numFmtId="165" fontId="0" fillId="2" borderId="6" xfId="1" applyNumberFormat="1" applyFont="1" applyFill="1" applyBorder="1" applyProtection="1"/>
    <xf numFmtId="165" fontId="0" fillId="2" borderId="7" xfId="1" applyNumberFormat="1" applyFont="1" applyFill="1" applyBorder="1" applyProtection="1"/>
    <xf numFmtId="165" fontId="0" fillId="2" borderId="9" xfId="1" applyNumberFormat="1" applyFont="1" applyFill="1" applyBorder="1" applyProtection="1"/>
    <xf numFmtId="165" fontId="0" fillId="2" borderId="8" xfId="1" applyNumberFormat="1" applyFont="1" applyFill="1" applyBorder="1" applyProtection="1"/>
    <xf numFmtId="165" fontId="0" fillId="2" borderId="16" xfId="1" applyNumberFormat="1" applyFont="1" applyFill="1" applyBorder="1" applyProtection="1"/>
    <xf numFmtId="165" fontId="4" fillId="3" borderId="16" xfId="1" applyNumberFormat="1" applyFont="1" applyFill="1" applyBorder="1" applyProtection="1"/>
    <xf numFmtId="165" fontId="4" fillId="3" borderId="17" xfId="1" applyNumberFormat="1" applyFont="1" applyFill="1" applyBorder="1" applyProtection="1"/>
    <xf numFmtId="165" fontId="4" fillId="3" borderId="18" xfId="1" applyNumberFormat="1" applyFont="1" applyFill="1" applyBorder="1" applyProtection="1"/>
    <xf numFmtId="165" fontId="0" fillId="4" borderId="19" xfId="1" applyNumberFormat="1" applyFont="1" applyFill="1" applyBorder="1" applyProtection="1"/>
    <xf numFmtId="165" fontId="0" fillId="4" borderId="22" xfId="1" applyNumberFormat="1" applyFont="1" applyFill="1" applyBorder="1" applyProtection="1"/>
    <xf numFmtId="165" fontId="0" fillId="4" borderId="23" xfId="1" applyNumberFormat="1" applyFont="1" applyFill="1" applyBorder="1" applyProtection="1"/>
    <xf numFmtId="166" fontId="0" fillId="4" borderId="21" xfId="0" applyNumberFormat="1" applyFill="1" applyBorder="1" applyProtection="1"/>
    <xf numFmtId="166" fontId="7" fillId="4" borderId="21" xfId="0" applyNumberFormat="1" applyFont="1" applyFill="1" applyBorder="1" applyProtection="1"/>
    <xf numFmtId="166" fontId="0" fillId="4" borderId="20" xfId="0" applyNumberFormat="1" applyFill="1" applyBorder="1" applyProtection="1"/>
    <xf numFmtId="165" fontId="0" fillId="4" borderId="24" xfId="1" applyNumberFormat="1" applyFont="1" applyFill="1" applyBorder="1" applyProtection="1"/>
    <xf numFmtId="165" fontId="0" fillId="4" borderId="25" xfId="1" applyNumberFormat="1" applyFont="1" applyFill="1" applyBorder="1" applyProtection="1"/>
    <xf numFmtId="165" fontId="7" fillId="4" borderId="25" xfId="1" applyNumberFormat="1" applyFont="1" applyFill="1" applyBorder="1" applyProtection="1"/>
    <xf numFmtId="166" fontId="0" fillId="3" borderId="1" xfId="0" applyNumberFormat="1" applyFont="1" applyFill="1" applyBorder="1" applyProtection="1"/>
    <xf numFmtId="165" fontId="0" fillId="4" borderId="0" xfId="1" applyNumberFormat="1" applyFont="1" applyFill="1" applyBorder="1" applyProtection="1"/>
    <xf numFmtId="165" fontId="0" fillId="4" borderId="27" xfId="1" applyNumberFormat="1" applyFont="1" applyFill="1" applyBorder="1" applyProtection="1"/>
    <xf numFmtId="165" fontId="0" fillId="4" borderId="28" xfId="1" applyNumberFormat="1" applyFont="1" applyFill="1" applyBorder="1" applyProtection="1"/>
    <xf numFmtId="165" fontId="0" fillId="4" borderId="26" xfId="1" applyNumberFormat="1" applyFont="1" applyFill="1" applyBorder="1" applyProtection="1"/>
    <xf numFmtId="0" fontId="0" fillId="0" borderId="29" xfId="0" applyBorder="1" applyProtection="1"/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0" borderId="0" xfId="0" applyAlignment="1" applyProtection="1">
      <alignment vertical="center"/>
    </xf>
    <xf numFmtId="9" fontId="0" fillId="2" borderId="16" xfId="2" applyFont="1" applyFill="1" applyBorder="1" applyAlignment="1" applyProtection="1">
      <alignment horizontal="center"/>
      <protection locked="0"/>
    </xf>
    <xf numFmtId="9" fontId="0" fillId="2" borderId="18" xfId="2" applyFont="1" applyFill="1" applyBorder="1" applyAlignment="1" applyProtection="1">
      <alignment horizontal="center"/>
      <protection locked="0"/>
    </xf>
    <xf numFmtId="165" fontId="0" fillId="4" borderId="31" xfId="1" applyNumberFormat="1" applyFont="1" applyFill="1" applyBorder="1" applyProtection="1"/>
    <xf numFmtId="0" fontId="3" fillId="0" borderId="0" xfId="0" applyFont="1" applyAlignment="1" applyProtection="1">
      <alignment horizontal="center"/>
    </xf>
    <xf numFmtId="164" fontId="5" fillId="3" borderId="0" xfId="0" applyNumberFormat="1" applyFont="1" applyFill="1" applyBorder="1" applyAlignment="1" applyProtection="1">
      <alignment horizontal="center"/>
    </xf>
    <xf numFmtId="164" fontId="1" fillId="2" borderId="13" xfId="0" applyNumberFormat="1" applyFont="1" applyFill="1" applyBorder="1" applyAlignment="1" applyProtection="1">
      <alignment horizontal="center"/>
    </xf>
    <xf numFmtId="164" fontId="1" fillId="2" borderId="15" xfId="0" applyNumberFormat="1" applyFont="1" applyFill="1" applyBorder="1" applyAlignment="1" applyProtection="1">
      <alignment horizontal="center"/>
    </xf>
    <xf numFmtId="164" fontId="1" fillId="2" borderId="14" xfId="0" applyNumberFormat="1" applyFont="1" applyFill="1" applyBorder="1" applyAlignment="1" applyProtection="1">
      <alignment horizontal="center"/>
    </xf>
    <xf numFmtId="164" fontId="1" fillId="4" borderId="13" xfId="0" applyNumberFormat="1" applyFont="1" applyFill="1" applyBorder="1" applyAlignment="1" applyProtection="1">
      <alignment horizontal="center"/>
    </xf>
    <xf numFmtId="164" fontId="1" fillId="4" borderId="15" xfId="0" applyNumberFormat="1" applyFont="1" applyFill="1" applyBorder="1" applyAlignment="1" applyProtection="1">
      <alignment horizontal="center"/>
    </xf>
    <xf numFmtId="164" fontId="1" fillId="4" borderId="14" xfId="0" applyNumberFormat="1" applyFont="1" applyFill="1" applyBorder="1" applyAlignment="1" applyProtection="1">
      <alignment horizontal="center"/>
    </xf>
    <xf numFmtId="166" fontId="0" fillId="4" borderId="30" xfId="0" applyNumberFormat="1" applyFill="1" applyBorder="1" applyAlignment="1" applyProtection="1">
      <alignment horizontal="center" vertical="center"/>
    </xf>
    <xf numFmtId="166" fontId="0" fillId="4" borderId="21" xfId="0" applyNumberFormat="1" applyFill="1" applyBorder="1" applyAlignment="1" applyProtection="1">
      <alignment horizontal="center" vertical="center"/>
    </xf>
    <xf numFmtId="165" fontId="7" fillId="4" borderId="23" xfId="1" applyNumberFormat="1" applyFont="1" applyFill="1" applyBorder="1" applyProtection="1"/>
  </cellXfs>
  <cellStyles count="3">
    <cellStyle name="Currency" xfId="1" builtinId="4"/>
    <cellStyle name="Normal" xfId="0" builtinId="0"/>
    <cellStyle name="Percent" xfId="2" builtinId="5"/>
  </cellStyles>
  <dxfs count="2"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Impact on Fund Balances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Recommendation!$K$4</c:f>
              <c:strCache>
                <c:ptCount val="1"/>
                <c:pt idx="0">
                  <c:v>Restricted Budget Reserve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Recommendation!$L$3:$O$3</c:f>
              <c:strCache>
                <c:ptCount val="4"/>
                <c:pt idx="0">
                  <c:v>FY2019</c:v>
                </c:pt>
                <c:pt idx="1">
                  <c:v>FY2020</c:v>
                </c:pt>
                <c:pt idx="2">
                  <c:v>FY2021</c:v>
                </c:pt>
                <c:pt idx="3">
                  <c:v>FY2022</c:v>
                </c:pt>
              </c:strCache>
            </c:strRef>
          </c:cat>
          <c:val>
            <c:numRef>
              <c:f>Recommendation!$L$4:$O$4</c:f>
              <c:numCache>
                <c:formatCode>_("$"* #,##0.0_);_("$"* \(#,##0.0\);_("$"* "-"??_);_(@_)</c:formatCode>
                <c:ptCount val="4"/>
                <c:pt idx="0">
                  <c:v>16.55</c:v>
                </c:pt>
                <c:pt idx="1">
                  <c:v>13.55</c:v>
                </c:pt>
                <c:pt idx="2">
                  <c:v>13.55</c:v>
                </c:pt>
                <c:pt idx="3">
                  <c:v>13.55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2A-4C51-9BC2-B883EA2593FD}"/>
            </c:ext>
          </c:extLst>
        </c:ser>
        <c:ser>
          <c:idx val="1"/>
          <c:order val="1"/>
          <c:tx>
            <c:strRef>
              <c:f>Recommendation!$K$5</c:f>
              <c:strCache>
                <c:ptCount val="1"/>
                <c:pt idx="0">
                  <c:v>General Fund Fund Balance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Recommendation!$L$3:$O$3</c:f>
              <c:strCache>
                <c:ptCount val="4"/>
                <c:pt idx="0">
                  <c:v>FY2019</c:v>
                </c:pt>
                <c:pt idx="1">
                  <c:v>FY2020</c:v>
                </c:pt>
                <c:pt idx="2">
                  <c:v>FY2021</c:v>
                </c:pt>
                <c:pt idx="3">
                  <c:v>FY2022</c:v>
                </c:pt>
              </c:strCache>
            </c:strRef>
          </c:cat>
          <c:val>
            <c:numRef>
              <c:f>Recommendation!$L$5:$O$5</c:f>
              <c:numCache>
                <c:formatCode>_("$"* #,##0.0_);_("$"* \(#,##0.0\);_("$"* "-"??_);_(@_)</c:formatCode>
                <c:ptCount val="4"/>
                <c:pt idx="0">
                  <c:v>18.23</c:v>
                </c:pt>
                <c:pt idx="1">
                  <c:v>18.23</c:v>
                </c:pt>
                <c:pt idx="2">
                  <c:v>18.23</c:v>
                </c:pt>
                <c:pt idx="3">
                  <c:v>18.23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2A-4C51-9BC2-B883EA2593FD}"/>
            </c:ext>
          </c:extLst>
        </c:ser>
        <c:ser>
          <c:idx val="2"/>
          <c:order val="2"/>
          <c:tx>
            <c:strRef>
              <c:f>Recommendation!$K$6</c:f>
              <c:strCache>
                <c:ptCount val="1"/>
                <c:pt idx="0">
                  <c:v>Affordable Housing Fund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Recommendation!$L$3:$O$3</c:f>
              <c:strCache>
                <c:ptCount val="4"/>
                <c:pt idx="0">
                  <c:v>FY2019</c:v>
                </c:pt>
                <c:pt idx="1">
                  <c:v>FY2020</c:v>
                </c:pt>
                <c:pt idx="2">
                  <c:v>FY2021</c:v>
                </c:pt>
                <c:pt idx="3">
                  <c:v>FY2022</c:v>
                </c:pt>
              </c:strCache>
            </c:strRef>
          </c:cat>
          <c:val>
            <c:numRef>
              <c:f>Recommendation!$L$6:$O$6</c:f>
              <c:numCache>
                <c:formatCode>_("$"* #,##0.0_);_("$"* \(#,##0.0\);_("$"* "-"??_);_(@_)</c:formatCode>
                <c:ptCount val="4"/>
                <c:pt idx="0">
                  <c:v>1.1399999999999999</c:v>
                </c:pt>
                <c:pt idx="1">
                  <c:v>0.94</c:v>
                </c:pt>
                <c:pt idx="2">
                  <c:v>0.94</c:v>
                </c:pt>
                <c:pt idx="3">
                  <c:v>0.94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2A-4C51-9BC2-B883EA2593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18781016"/>
        <c:axId val="518786592"/>
      </c:barChart>
      <c:catAx>
        <c:axId val="518781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8786592"/>
        <c:crosses val="autoZero"/>
        <c:auto val="1"/>
        <c:lblAlgn val="ctr"/>
        <c:lblOffset val="100"/>
        <c:noMultiLvlLbl val="0"/>
      </c:catAx>
      <c:valAx>
        <c:axId val="518786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Fund Balances (MM)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.0_);_(&quot;$&quot;* \(#,##0.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8781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Remaining </a:t>
            </a:r>
            <a:br>
              <a:rPr lang="en-US"/>
            </a:br>
            <a:r>
              <a:rPr lang="en-US"/>
              <a:t>30 Month Deficit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plosion val="1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190-40FC-A978-05957B325C8D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2190-40FC-A978-05957B325C8D}"/>
              </c:ext>
            </c:extLst>
          </c:dPt>
          <c:cat>
            <c:strRef>
              <c:f>Recommendation!$Q$2:$Q$3</c:f>
              <c:strCache>
                <c:ptCount val="2"/>
                <c:pt idx="0">
                  <c:v>Fixed</c:v>
                </c:pt>
                <c:pt idx="1">
                  <c:v>Remaining</c:v>
                </c:pt>
              </c:strCache>
            </c:strRef>
          </c:cat>
          <c:val>
            <c:numRef>
              <c:f>Recommendation!$R$2:$R$3</c:f>
              <c:numCache>
                <c:formatCode>"$"#,##0.0_);[Red]\("$"#,##0.0\)</c:formatCode>
                <c:ptCount val="2"/>
                <c:pt idx="0">
                  <c:v>0</c:v>
                </c:pt>
                <c:pt idx="1">
                  <c:v>34.5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90-40FC-A978-05957B325C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408214</xdr:colOff>
      <xdr:row>12</xdr:row>
      <xdr:rowOff>48075</xdr:rowOff>
    </xdr:from>
    <xdr:to>
      <xdr:col>20</xdr:col>
      <xdr:colOff>353784</xdr:colOff>
      <xdr:row>33</xdr:row>
      <xdr:rowOff>18142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379376</xdr:colOff>
      <xdr:row>0</xdr:row>
      <xdr:rowOff>99383</xdr:rowOff>
    </xdr:from>
    <xdr:to>
      <xdr:col>19</xdr:col>
      <xdr:colOff>103832</xdr:colOff>
      <xdr:row>11</xdr:row>
      <xdr:rowOff>139069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tabSelected="1" zoomScale="67" zoomScaleNormal="70" workbookViewId="0">
      <selection activeCell="D30" sqref="D30"/>
    </sheetView>
  </sheetViews>
  <sheetFormatPr defaultColWidth="8.6328125" defaultRowHeight="14.5" x14ac:dyDescent="0.35"/>
  <cols>
    <col min="1" max="1" width="4.36328125" style="1" customWidth="1"/>
    <col min="2" max="2" width="4.08984375" style="1" customWidth="1"/>
    <col min="3" max="3" width="32.08984375" style="1" customWidth="1"/>
    <col min="4" max="4" width="12" style="1" customWidth="1"/>
    <col min="5" max="5" width="12.1796875" style="1" customWidth="1"/>
    <col min="6" max="6" width="11.54296875" style="1" customWidth="1"/>
    <col min="7" max="7" width="2.90625" style="1" customWidth="1"/>
    <col min="8" max="8" width="7.90625" style="1" customWidth="1"/>
    <col min="9" max="9" width="12.08984375" style="1" customWidth="1"/>
    <col min="10" max="10" width="10.90625" style="1" customWidth="1"/>
    <col min="11" max="11" width="13.36328125" style="1" customWidth="1"/>
    <col min="12" max="12" width="11.81640625" style="1" customWidth="1"/>
    <col min="13" max="14" width="8.6328125" style="1"/>
    <col min="15" max="15" width="6.7265625" style="1" bestFit="1" customWidth="1"/>
    <col min="16" max="16" width="8.36328125" style="1" customWidth="1"/>
    <col min="17" max="17" width="10.36328125" style="1" customWidth="1"/>
    <col min="18" max="16384" width="8.6328125" style="1"/>
  </cols>
  <sheetData>
    <row r="1" spans="1:18" ht="28.5" x14ac:dyDescent="0.65">
      <c r="A1" s="67" t="s">
        <v>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8" ht="15" thickBot="1" x14ac:dyDescent="0.4">
      <c r="Q2" s="1" t="s">
        <v>14</v>
      </c>
      <c r="R2" s="6">
        <f>IF(SUM(H9:H30)&lt;0, 0, SUM(H9:H30))</f>
        <v>0</v>
      </c>
    </row>
    <row r="3" spans="1:18" x14ac:dyDescent="0.35">
      <c r="C3" s="25"/>
      <c r="D3" s="69" t="s">
        <v>16</v>
      </c>
      <c r="E3" s="70"/>
      <c r="F3" s="71"/>
      <c r="G3" s="25"/>
      <c r="H3" s="25"/>
      <c r="I3" s="25"/>
      <c r="J3" s="27"/>
      <c r="K3" s="3" t="s">
        <v>6</v>
      </c>
      <c r="L3" s="4" t="s">
        <v>17</v>
      </c>
      <c r="M3" s="4" t="s">
        <v>51</v>
      </c>
      <c r="N3" s="4" t="s">
        <v>52</v>
      </c>
      <c r="O3" s="5" t="s">
        <v>18</v>
      </c>
      <c r="Q3" s="1" t="s">
        <v>15</v>
      </c>
      <c r="R3" s="6">
        <f>IF(H32&gt;0, H32, 0)</f>
        <v>34.5</v>
      </c>
    </row>
    <row r="4" spans="1:18" x14ac:dyDescent="0.35">
      <c r="C4" s="25"/>
      <c r="D4" s="72" t="s">
        <v>54</v>
      </c>
      <c r="E4" s="73"/>
      <c r="F4" s="74"/>
      <c r="G4" s="25"/>
      <c r="H4" s="25"/>
      <c r="I4" s="25"/>
      <c r="J4" s="12"/>
      <c r="K4" s="7" t="s">
        <v>3</v>
      </c>
      <c r="L4" s="8">
        <v>16.55</v>
      </c>
      <c r="M4" s="8">
        <f>L4+D28-D11</f>
        <v>13.55</v>
      </c>
      <c r="N4" s="8">
        <f>M4+E28-E11</f>
        <v>13.55</v>
      </c>
      <c r="O4" s="9">
        <f>N4+F28-F11</f>
        <v>13.55</v>
      </c>
      <c r="R4" s="6"/>
    </row>
    <row r="5" spans="1:18" x14ac:dyDescent="0.35">
      <c r="A5" s="10"/>
      <c r="H5" s="11"/>
      <c r="J5" s="12"/>
      <c r="K5" s="7" t="s">
        <v>4</v>
      </c>
      <c r="L5" s="8">
        <v>18.23</v>
      </c>
      <c r="M5" s="8">
        <f>L5-D12</f>
        <v>18.23</v>
      </c>
      <c r="N5" s="8">
        <f>M5-E12</f>
        <v>18.23</v>
      </c>
      <c r="O5" s="9">
        <f>N5-F12</f>
        <v>18.23</v>
      </c>
      <c r="Q5" s="1" t="s">
        <v>48</v>
      </c>
      <c r="R5" s="1">
        <f>IF(SUM(D9:D30)&lt;0,0,SUM(D9:D30))</f>
        <v>0</v>
      </c>
    </row>
    <row r="6" spans="1:18" x14ac:dyDescent="0.35">
      <c r="A6" s="10" t="s">
        <v>11</v>
      </c>
      <c r="D6" s="28">
        <v>7.5</v>
      </c>
      <c r="E6" s="28">
        <v>16</v>
      </c>
      <c r="F6" s="28">
        <v>11</v>
      </c>
      <c r="H6" s="28">
        <f>SUM(D6:F6)</f>
        <v>34.5</v>
      </c>
      <c r="J6" s="13"/>
      <c r="K6" s="14" t="s">
        <v>5</v>
      </c>
      <c r="L6" s="15">
        <v>1.1399999999999999</v>
      </c>
      <c r="M6" s="15">
        <f>L6+D29</f>
        <v>0.94</v>
      </c>
      <c r="N6" s="15">
        <f>M6+E29</f>
        <v>0.94</v>
      </c>
      <c r="O6" s="16">
        <f>N6+F29</f>
        <v>0.94</v>
      </c>
      <c r="Q6" s="1" t="s">
        <v>49</v>
      </c>
      <c r="R6" s="29">
        <f>IF(SUM(E10:E14,E16:E30)&lt;0,0,SUM(E10:E14,E16:E30))</f>
        <v>0</v>
      </c>
    </row>
    <row r="7" spans="1:18" ht="15" thickBot="1" x14ac:dyDescent="0.4">
      <c r="H7" s="6"/>
      <c r="J7" s="17"/>
      <c r="K7" s="18" t="s">
        <v>19</v>
      </c>
      <c r="L7" s="19">
        <f>SUM(L4:L6)</f>
        <v>35.92</v>
      </c>
      <c r="M7" s="19">
        <f t="shared" ref="M7:O7" si="0">SUM(M4:M6)</f>
        <v>32.72</v>
      </c>
      <c r="N7" s="19">
        <f t="shared" si="0"/>
        <v>32.72</v>
      </c>
      <c r="O7" s="20">
        <f t="shared" si="0"/>
        <v>32.72</v>
      </c>
      <c r="Q7" s="1" t="s">
        <v>50</v>
      </c>
      <c r="R7" s="1">
        <f>IF(SUM(F10:F14,F16:F30)&lt;0,0,SUM(F10:F14,F16:F30))</f>
        <v>0</v>
      </c>
    </row>
    <row r="8" spans="1:18" ht="15" thickBot="1" x14ac:dyDescent="0.4">
      <c r="A8" s="10" t="s">
        <v>12</v>
      </c>
      <c r="D8" s="23" t="s">
        <v>44</v>
      </c>
      <c r="E8" s="23" t="s">
        <v>47</v>
      </c>
      <c r="F8" s="23" t="s">
        <v>43</v>
      </c>
      <c r="G8" s="23"/>
      <c r="H8" s="6"/>
      <c r="I8" s="26" t="s">
        <v>55</v>
      </c>
    </row>
    <row r="9" spans="1:18" ht="15" thickBot="1" x14ac:dyDescent="0.4">
      <c r="B9" s="1" t="s">
        <v>57</v>
      </c>
      <c r="D9" s="46"/>
      <c r="E9" s="61"/>
      <c r="F9" s="62"/>
      <c r="H9" s="75">
        <f>SUM(D10:F10)</f>
        <v>0</v>
      </c>
      <c r="I9" s="63" t="s">
        <v>58</v>
      </c>
    </row>
    <row r="10" spans="1:18" ht="15" thickBot="1" x14ac:dyDescent="0.4">
      <c r="B10" s="1" t="s">
        <v>59</v>
      </c>
      <c r="D10" s="57"/>
      <c r="E10" s="56">
        <f>E9*5.5</f>
        <v>0</v>
      </c>
      <c r="F10" s="58">
        <f>F9*5.5</f>
        <v>0</v>
      </c>
      <c r="H10" s="76"/>
      <c r="I10" s="63"/>
    </row>
    <row r="11" spans="1:18" x14ac:dyDescent="0.35">
      <c r="B11" s="1" t="s">
        <v>24</v>
      </c>
      <c r="D11" s="33"/>
      <c r="E11" s="34"/>
      <c r="F11" s="35"/>
      <c r="H11" s="49">
        <f t="shared" ref="H11" si="1">SUM(D11:F11)</f>
        <v>0</v>
      </c>
      <c r="I11" s="1" t="s">
        <v>26</v>
      </c>
    </row>
    <row r="12" spans="1:18" x14ac:dyDescent="0.35">
      <c r="B12" s="1" t="s">
        <v>25</v>
      </c>
      <c r="D12" s="36"/>
      <c r="E12" s="37"/>
      <c r="F12" s="38"/>
      <c r="H12" s="49">
        <f>SUM(D12:F12)</f>
        <v>0</v>
      </c>
      <c r="I12" s="1" t="s">
        <v>23</v>
      </c>
    </row>
    <row r="13" spans="1:18" x14ac:dyDescent="0.35">
      <c r="B13" s="1" t="s">
        <v>39</v>
      </c>
      <c r="D13" s="36"/>
      <c r="E13" s="37"/>
      <c r="F13" s="38"/>
      <c r="H13" s="49">
        <f>SUM(D13:F13)</f>
        <v>0</v>
      </c>
      <c r="I13" s="1" t="s">
        <v>40</v>
      </c>
    </row>
    <row r="14" spans="1:18" ht="15" thickBot="1" x14ac:dyDescent="0.4">
      <c r="B14" s="1" t="s">
        <v>0</v>
      </c>
      <c r="D14" s="39"/>
      <c r="E14" s="41"/>
      <c r="F14" s="40"/>
      <c r="H14" s="49">
        <f t="shared" ref="H14:H30" si="2">SUM(D14:F14)</f>
        <v>0</v>
      </c>
      <c r="I14" s="1" t="s">
        <v>27</v>
      </c>
    </row>
    <row r="15" spans="1:18" ht="15" thickBot="1" x14ac:dyDescent="0.4">
      <c r="B15" s="1" t="s">
        <v>61</v>
      </c>
      <c r="D15" s="59"/>
      <c r="E15" s="64">
        <v>0.5</v>
      </c>
      <c r="F15" s="65">
        <v>0.5</v>
      </c>
      <c r="G15" s="60"/>
      <c r="H15" s="76">
        <f>SUM(D16:F16)</f>
        <v>0</v>
      </c>
      <c r="I15" s="1" t="s">
        <v>56</v>
      </c>
    </row>
    <row r="16" spans="1:18" ht="15" thickBot="1" x14ac:dyDescent="0.4">
      <c r="B16" s="1" t="s">
        <v>60</v>
      </c>
      <c r="D16" s="59"/>
      <c r="E16" s="56">
        <f>(E15-0.5)*6.6</f>
        <v>0</v>
      </c>
      <c r="F16" s="66">
        <f>(F15-0.5)*5.6</f>
        <v>0</v>
      </c>
      <c r="H16" s="76"/>
    </row>
    <row r="17" spans="1:14" ht="15" thickBot="1" x14ac:dyDescent="0.4">
      <c r="B17" s="1" t="s">
        <v>8</v>
      </c>
      <c r="D17" s="57"/>
      <c r="E17" s="33"/>
      <c r="F17" s="35"/>
      <c r="H17" s="49">
        <f t="shared" si="2"/>
        <v>0</v>
      </c>
      <c r="I17" s="1" t="s">
        <v>27</v>
      </c>
    </row>
    <row r="18" spans="1:14" ht="15" thickBot="1" x14ac:dyDescent="0.4">
      <c r="B18" s="1" t="s">
        <v>10</v>
      </c>
      <c r="D18" s="39"/>
      <c r="E18" s="41"/>
      <c r="F18" s="40"/>
      <c r="H18" s="49">
        <f>SUM(D18:F18)</f>
        <v>0</v>
      </c>
      <c r="I18" s="1" t="s">
        <v>34</v>
      </c>
      <c r="K18" s="2"/>
    </row>
    <row r="19" spans="1:14" ht="15" thickBot="1" x14ac:dyDescent="0.4">
      <c r="A19" s="10" t="s">
        <v>13</v>
      </c>
      <c r="D19" s="24"/>
      <c r="E19" s="24"/>
      <c r="F19" s="24"/>
      <c r="H19" s="49"/>
    </row>
    <row r="20" spans="1:14" x14ac:dyDescent="0.35">
      <c r="A20" s="10"/>
      <c r="B20" s="1" t="s">
        <v>41</v>
      </c>
      <c r="D20" s="52"/>
      <c r="E20" s="33"/>
      <c r="F20" s="35"/>
      <c r="H20" s="49">
        <f>SUM(D20:F20)</f>
        <v>0</v>
      </c>
      <c r="I20" s="1" t="s">
        <v>45</v>
      </c>
    </row>
    <row r="21" spans="1:14" x14ac:dyDescent="0.35">
      <c r="A21" s="10"/>
      <c r="B21" s="1" t="s">
        <v>37</v>
      </c>
      <c r="D21" s="48"/>
      <c r="E21" s="36"/>
      <c r="F21" s="38"/>
      <c r="H21" s="49">
        <f t="shared" si="2"/>
        <v>0</v>
      </c>
      <c r="I21" s="1" t="s">
        <v>45</v>
      </c>
    </row>
    <row r="22" spans="1:14" ht="15" thickBot="1" x14ac:dyDescent="0.4">
      <c r="A22" s="10"/>
      <c r="B22" s="1" t="s">
        <v>38</v>
      </c>
      <c r="D22" s="53"/>
      <c r="E22" s="36"/>
      <c r="F22" s="38"/>
      <c r="H22" s="49">
        <f t="shared" si="2"/>
        <v>0</v>
      </c>
      <c r="I22" s="1" t="s">
        <v>45</v>
      </c>
    </row>
    <row r="23" spans="1:14" ht="15" thickBot="1" x14ac:dyDescent="0.4">
      <c r="B23" s="1" t="s">
        <v>46</v>
      </c>
      <c r="D23" s="42"/>
      <c r="E23" s="37"/>
      <c r="F23" s="38"/>
      <c r="H23" s="49">
        <f t="shared" si="2"/>
        <v>0</v>
      </c>
      <c r="I23" s="1" t="s">
        <v>28</v>
      </c>
    </row>
    <row r="24" spans="1:14" x14ac:dyDescent="0.35">
      <c r="B24" s="1" t="s">
        <v>21</v>
      </c>
      <c r="D24" s="47"/>
      <c r="E24" s="36"/>
      <c r="F24" s="38"/>
      <c r="H24" s="49">
        <f t="shared" si="2"/>
        <v>0</v>
      </c>
      <c r="I24" s="1" t="s">
        <v>29</v>
      </c>
    </row>
    <row r="25" spans="1:14" x14ac:dyDescent="0.35">
      <c r="B25" s="1" t="s">
        <v>22</v>
      </c>
      <c r="D25" s="48"/>
      <c r="E25" s="36"/>
      <c r="F25" s="38"/>
      <c r="H25" s="49">
        <f t="shared" si="2"/>
        <v>0</v>
      </c>
      <c r="I25" s="1" t="s">
        <v>29</v>
      </c>
    </row>
    <row r="26" spans="1:14" x14ac:dyDescent="0.35">
      <c r="B26" s="1" t="s">
        <v>20</v>
      </c>
      <c r="D26" s="48"/>
      <c r="E26" s="36"/>
      <c r="F26" s="38"/>
      <c r="H26" s="49">
        <f t="shared" si="2"/>
        <v>0</v>
      </c>
      <c r="I26" s="1" t="s">
        <v>30</v>
      </c>
    </row>
    <row r="27" spans="1:14" x14ac:dyDescent="0.35">
      <c r="B27" s="1" t="s">
        <v>36</v>
      </c>
      <c r="D27" s="48"/>
      <c r="E27" s="36"/>
      <c r="F27" s="38"/>
      <c r="H27" s="49">
        <f t="shared" si="2"/>
        <v>0</v>
      </c>
      <c r="I27" s="1" t="s">
        <v>31</v>
      </c>
    </row>
    <row r="28" spans="1:14" x14ac:dyDescent="0.35">
      <c r="B28" s="1" t="s">
        <v>1</v>
      </c>
      <c r="D28" s="77">
        <v>-3</v>
      </c>
      <c r="E28" s="36"/>
      <c r="F28" s="38"/>
      <c r="H28" s="50">
        <f t="shared" si="2"/>
        <v>-3</v>
      </c>
      <c r="I28" s="1" t="s">
        <v>32</v>
      </c>
    </row>
    <row r="29" spans="1:14" ht="15" thickBot="1" x14ac:dyDescent="0.4">
      <c r="B29" s="1" t="s">
        <v>2</v>
      </c>
      <c r="D29" s="54">
        <v>-0.2</v>
      </c>
      <c r="E29" s="37"/>
      <c r="F29" s="38"/>
      <c r="H29" s="49">
        <f t="shared" si="2"/>
        <v>-0.2</v>
      </c>
      <c r="I29" s="1" t="s">
        <v>33</v>
      </c>
    </row>
    <row r="30" spans="1:14" ht="15" thickBot="1" x14ac:dyDescent="0.4">
      <c r="B30" s="1" t="s">
        <v>9</v>
      </c>
      <c r="D30" s="39"/>
      <c r="E30" s="41"/>
      <c r="F30" s="40"/>
      <c r="H30" s="51">
        <f t="shared" si="2"/>
        <v>0</v>
      </c>
      <c r="I30" s="1" t="s">
        <v>42</v>
      </c>
      <c r="J30" s="2"/>
    </row>
    <row r="31" spans="1:14" ht="15" thickBot="1" x14ac:dyDescent="0.4">
      <c r="D31" s="30"/>
      <c r="E31" s="30"/>
      <c r="F31" s="30"/>
      <c r="G31" s="31"/>
      <c r="H31" s="32"/>
      <c r="K31" s="2"/>
    </row>
    <row r="32" spans="1:14" ht="16" thickBot="1" x14ac:dyDescent="0.4">
      <c r="A32" s="10" t="s">
        <v>53</v>
      </c>
      <c r="D32" s="43">
        <f>D6-R5</f>
        <v>7.5</v>
      </c>
      <c r="E32" s="44">
        <f>E6-R6</f>
        <v>16</v>
      </c>
      <c r="F32" s="45">
        <f>F6-R7</f>
        <v>11</v>
      </c>
      <c r="H32" s="55">
        <f>H6-R2</f>
        <v>34.5</v>
      </c>
      <c r="I32" s="68" t="str">
        <f>IF(AND(D32=0, E32=0, F32=0), "You Balanced the Budget", IF(AND(H32=0, NOT(AND(D32=0, E32=0, F32=0))), "Overall Budget is Balanced, but Must Also Balance by Year", IF(H32&lt;0, "You have excess revenue, from taxes or fund balance", "You have a budget deficit")))</f>
        <v>You have a budget deficit</v>
      </c>
      <c r="J32" s="68"/>
      <c r="K32" s="68"/>
      <c r="L32" s="68"/>
      <c r="M32" s="68"/>
      <c r="N32" s="68"/>
    </row>
    <row r="33" spans="8:12" x14ac:dyDescent="0.35">
      <c r="I33" s="21" t="s">
        <v>35</v>
      </c>
    </row>
    <row r="34" spans="8:12" ht="14" customHeight="1" x14ac:dyDescent="0.75">
      <c r="H34" s="22"/>
      <c r="L34" s="6"/>
    </row>
  </sheetData>
  <mergeCells count="6">
    <mergeCell ref="A1:N1"/>
    <mergeCell ref="I32:N32"/>
    <mergeCell ref="D3:F3"/>
    <mergeCell ref="D4:F4"/>
    <mergeCell ref="H9:H10"/>
    <mergeCell ref="H15:H16"/>
  </mergeCells>
  <conditionalFormatting sqref="H24">
    <cfRule type="expression" dxfId="1" priority="6">
      <formula>H24&gt;4.6</formula>
    </cfRule>
  </conditionalFormatting>
  <conditionalFormatting sqref="H25">
    <cfRule type="expression" dxfId="0" priority="5">
      <formula>H25&gt;4.5</formula>
    </cfRule>
  </conditionalFormatting>
  <dataValidations disablePrompts="1" count="2">
    <dataValidation allowBlank="1" showInputMessage="1" showErrorMessage="1" prompt="Up to $4.6M" sqref="H24"/>
    <dataValidation allowBlank="1" showInputMessage="1" showErrorMessage="1" prompt="Up to $4.5M" sqref="H25"/>
  </dataValidations>
  <pageMargins left="0.7" right="0.7" top="0.75" bottom="0.75" header="0.3" footer="0.3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Recommendation</vt:lpstr>
    </vt:vector>
  </TitlesOfParts>
  <Company>City and Borough of Juneau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Rorie Watt</dc:creator>
  <cp:lastModifiedBy>Adrien Speegle</cp:lastModifiedBy>
  <cp:lastPrinted>2020-04-14T17:02:35Z</cp:lastPrinted>
  <dcterms:created xsi:type="dcterms:W3CDTF">2020-04-02T20:55:35Z</dcterms:created>
  <dcterms:modified xsi:type="dcterms:W3CDTF">2020-04-28T16:23:08Z</dcterms:modified>
</cp:coreProperties>
</file>